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495bc1165860ba0/Dokumente MR/Fahrzeuge/Sprinter 4x4/Ausbau/Video Sprinter 4x4 Selbstausbau/Teil 4 Räder Reifen Gewicht/"/>
    </mc:Choice>
  </mc:AlternateContent>
  <xr:revisionPtr revIDLastSave="220" documentId="8_{2A55DA9E-D3EA-467E-AF9E-4B2527634AF1}" xr6:coauthVersionLast="47" xr6:coauthVersionMax="47" xr10:uidLastSave="{6A79286C-335D-4226-9495-B82A04FD841D}"/>
  <bookViews>
    <workbookView xWindow="7170" yWindow="940" windowWidth="25340" windowHeight="16810" xr2:uid="{F4209DEE-EE8F-4159-B950-D3A3DE32AB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1" l="1"/>
  <c r="D29" i="1"/>
  <c r="D7" i="1"/>
  <c r="H7" i="1"/>
  <c r="F7" i="1" l="1"/>
  <c r="F29" i="1"/>
  <c r="F16" i="1" l="1"/>
  <c r="K5" i="1" s="1"/>
  <c r="K6" i="1" l="1"/>
  <c r="K11" i="1" l="1"/>
  <c r="K10" i="1"/>
  <c r="K8" i="1"/>
  <c r="K12" i="1"/>
</calcChain>
</file>

<file path=xl/sharedStrings.xml><?xml version="1.0" encoding="utf-8"?>
<sst xmlns="http://schemas.openxmlformats.org/spreadsheetml/2006/main" count="47" uniqueCount="35">
  <si>
    <t>Vorderachse</t>
  </si>
  <si>
    <t>Gesamtgewicht</t>
  </si>
  <si>
    <t>Hinterachse</t>
  </si>
  <si>
    <t>Batterie</t>
  </si>
  <si>
    <t>Fahrzeuggewicht VA</t>
  </si>
  <si>
    <t>Fahrzeuggewicht HA</t>
  </si>
  <si>
    <t>Wechselrichter</t>
  </si>
  <si>
    <t>Elektrik</t>
  </si>
  <si>
    <t>Ersatzrad</t>
  </si>
  <si>
    <t>Heckträger</t>
  </si>
  <si>
    <t>Bike</t>
  </si>
  <si>
    <t>Seilwinde</t>
  </si>
  <si>
    <t>Anbauteile</t>
  </si>
  <si>
    <t>Kühlschrank</t>
  </si>
  <si>
    <t>Möbel</t>
  </si>
  <si>
    <t>Dämmung, Fenster</t>
  </si>
  <si>
    <t>Heizung</t>
  </si>
  <si>
    <t>Abwasser</t>
  </si>
  <si>
    <t>Wasser</t>
  </si>
  <si>
    <t>Toilette</t>
  </si>
  <si>
    <t>Spüle, Hähne</t>
  </si>
  <si>
    <t>Fahrer</t>
  </si>
  <si>
    <t>Beifahrer</t>
  </si>
  <si>
    <t>Lebensmittel</t>
  </si>
  <si>
    <t>Kleidung</t>
  </si>
  <si>
    <t>Ausstattung</t>
  </si>
  <si>
    <t>Zuladung Faltboot</t>
  </si>
  <si>
    <t>Dieseltank</t>
  </si>
  <si>
    <t>Zubehör, Werkzeug</t>
  </si>
  <si>
    <t>Soundanlage</t>
  </si>
  <si>
    <t>max</t>
  </si>
  <si>
    <t>Rest</t>
  </si>
  <si>
    <t>grün</t>
  </si>
  <si>
    <t>gelb</t>
  </si>
  <si>
    <t>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</si>
</sst>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g&quot;"/>
  </numFmts>
  <fonts count="11" x14ac:knownFonts="1">
    <font>
      <sz val="11"/>
      <color theme="1"/>
      <name val="Aptos Narrow"/>
      <family val="2"/>
      <scheme val="minor"/>
    </font>
    <font>
      <sz val="28"/>
      <color theme="1"/>
      <name val="Arial"/>
      <family val="2"/>
    </font>
    <font>
      <sz val="11"/>
      <color theme="1"/>
      <name val="Arial"/>
      <family val="2"/>
    </font>
    <font>
      <sz val="28"/>
      <color theme="0"/>
      <name val="Arial"/>
      <family val="2"/>
    </font>
    <font>
      <sz val="14"/>
      <color theme="1"/>
      <name val="Arial"/>
      <family val="2"/>
    </font>
    <font>
      <sz val="11"/>
      <color theme="0"/>
      <name val="Aptos Narrow"/>
      <family val="2"/>
      <scheme val="minor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24"/>
      <color theme="1"/>
      <name val="Arial"/>
      <family val="2"/>
    </font>
    <font>
      <sz val="24"/>
      <color theme="0"/>
      <name val="Arial"/>
      <family val="2"/>
    </font>
    <font>
      <sz val="2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6" fillId="0" borderId="0" xfId="0" applyNumberFormat="1" applyFont="1"/>
    <xf numFmtId="0" fontId="6" fillId="0" borderId="0" xfId="0" applyFont="1"/>
    <xf numFmtId="164" fontId="5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7" fillId="2" borderId="0" xfId="0" applyFont="1" applyFill="1" applyAlignment="1">
      <alignment horizontal="center" vertical="center"/>
    </xf>
    <xf numFmtId="0" fontId="8" fillId="0" borderId="0" xfId="0" applyFont="1"/>
    <xf numFmtId="164" fontId="8" fillId="0" borderId="0" xfId="0" applyNumberFormat="1" applyFont="1"/>
    <xf numFmtId="164" fontId="9" fillId="2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right"/>
    </xf>
    <xf numFmtId="164" fontId="9" fillId="2" borderId="0" xfId="0" applyNumberFormat="1" applyFont="1" applyFill="1"/>
    <xf numFmtId="164" fontId="10" fillId="0" borderId="0" xfId="0" applyNumberFormat="1" applyFont="1"/>
    <xf numFmtId="0" fontId="10" fillId="0" borderId="0" xfId="0" applyFont="1"/>
    <xf numFmtId="0" fontId="2" fillId="3" borderId="0" xfId="0" applyFont="1" applyFill="1" applyProtection="1">
      <protection locked="0"/>
    </xf>
    <xf numFmtId="164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164" fontId="4" fillId="3" borderId="0" xfId="0" applyNumberFormat="1" applyFont="1" applyFill="1" applyAlignment="1" applyProtection="1">
      <alignment horizontal="right" vertical="top"/>
      <protection locked="0"/>
    </xf>
    <xf numFmtId="0" fontId="4" fillId="3" borderId="0" xfId="0" applyFont="1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359942076206E-2"/>
          <c:y val="0.1201216184610587"/>
          <c:w val="0.75019334880123745"/>
          <c:h val="0.8981481481481481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7C-4BF3-926E-3D24BDA9E76D}"/>
              </c:ext>
            </c:extLst>
          </c:dPt>
          <c:dPt>
            <c:idx val="1"/>
            <c:bubble3D val="0"/>
            <c:explosion val="3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87C-4BF3-926E-3D24BDA9E76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7C-4BF3-926E-3D24BDA9E76D}"/>
              </c:ext>
            </c:extLst>
          </c:dPt>
          <c:val>
            <c:numRef>
              <c:f>Tabelle1!$K$10:$K$12</c:f>
              <c:numCache>
                <c:formatCode>0.00</c:formatCode>
                <c:ptCount val="3"/>
                <c:pt idx="0">
                  <c:v>1</c:v>
                </c:pt>
                <c:pt idx="1">
                  <c:v>0.62572727272727269</c:v>
                </c:pt>
                <c:pt idx="2">
                  <c:v>0.12572727272727269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C-4BF3-926E-3D24BDA9E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531001</xdr:colOff>
      <xdr:row>9</xdr:row>
      <xdr:rowOff>31468</xdr:rowOff>
    </xdr:from>
    <xdr:to>
      <xdr:col>6</xdr:col>
      <xdr:colOff>593232</xdr:colOff>
      <xdr:row>20</xdr:row>
      <xdr:rowOff>25964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A021036-C894-3BD1-3B5C-A825159CF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3920-4332-42A5-B5FE-3B7C8E2B992D}">
  <dimension ref="B1:L38"/>
  <sheetViews>
    <sheetView showGridLines="0" tabSelected="1" zoomScale="90" zoomScaleNormal="90" workbookViewId="0">
      <selection activeCell="H30" sqref="H30"/>
    </sheetView>
  </sheetViews>
  <sheetFormatPr baseColWidth="10" defaultColWidth="11.54296875" defaultRowHeight="17.5" x14ac:dyDescent="0.35"/>
  <cols>
    <col min="1" max="1" width="14.81640625" style="3" customWidth="1"/>
    <col min="2" max="2" width="25.453125" style="8" customWidth="1"/>
    <col min="3" max="3" width="9" style="9" customWidth="1"/>
    <col min="4" max="4" width="17.08984375" style="3" customWidth="1"/>
    <col min="5" max="5" width="9.90625" style="3" customWidth="1"/>
    <col min="6" max="6" width="26.90625" style="6" customWidth="1"/>
    <col min="7" max="7" width="8.26953125" style="13" customWidth="1"/>
    <col min="8" max="8" width="25.36328125" style="3" customWidth="1"/>
    <col min="9" max="9" width="11.6328125" style="9" customWidth="1"/>
    <col min="10" max="10" width="25.36328125" style="8" customWidth="1"/>
    <col min="11" max="11" width="16.1796875" style="3" bestFit="1" customWidth="1"/>
    <col min="12" max="16384" width="11.54296875" style="3"/>
  </cols>
  <sheetData>
    <row r="1" spans="2:12" x14ac:dyDescent="0.35">
      <c r="F1" s="10"/>
      <c r="G1" s="12"/>
      <c r="H1" s="28"/>
      <c r="I1" s="29"/>
      <c r="J1" s="9"/>
    </row>
    <row r="2" spans="2:12" x14ac:dyDescent="0.35">
      <c r="F2" s="10"/>
      <c r="G2" s="12"/>
      <c r="H2" s="30" t="s">
        <v>12</v>
      </c>
      <c r="I2" s="31">
        <v>10</v>
      </c>
    </row>
    <row r="3" spans="2:12" x14ac:dyDescent="0.35">
      <c r="F3" s="10"/>
      <c r="G3" s="12"/>
      <c r="H3" s="30" t="s">
        <v>11</v>
      </c>
      <c r="I3" s="31">
        <v>40</v>
      </c>
    </row>
    <row r="4" spans="2:12" x14ac:dyDescent="0.35">
      <c r="F4" s="10"/>
      <c r="G4" s="12"/>
      <c r="H4" s="30" t="s">
        <v>4</v>
      </c>
      <c r="I4" s="31">
        <v>1460</v>
      </c>
    </row>
    <row r="5" spans="2:12" x14ac:dyDescent="0.35">
      <c r="H5" s="28"/>
      <c r="I5" s="29"/>
      <c r="K5" s="15">
        <f>F16</f>
        <v>3546.1</v>
      </c>
      <c r="L5" s="16"/>
    </row>
    <row r="6" spans="2:12" x14ac:dyDescent="0.35">
      <c r="F6" s="20" t="s">
        <v>0</v>
      </c>
      <c r="H6" s="28"/>
      <c r="I6" s="29"/>
      <c r="K6" s="17">
        <f>K5-2400</f>
        <v>1146.0999999999999</v>
      </c>
      <c r="L6" s="16"/>
    </row>
    <row r="7" spans="2:12" s="21" customFormat="1" ht="31" x14ac:dyDescent="0.7">
      <c r="C7" s="22"/>
      <c r="D7" s="25">
        <f>(SUM(C8:C15)*0.6)+SUM(I1:I6)/2</f>
        <v>926.6</v>
      </c>
      <c r="F7" s="23">
        <f>SUM(D7,H7)</f>
        <v>1807</v>
      </c>
      <c r="G7" s="24"/>
      <c r="H7" s="25">
        <f>(SUM(I8:I15)*0.6)+SUM(I1:I6)/2</f>
        <v>880.4</v>
      </c>
      <c r="I7" s="22"/>
      <c r="K7" s="26">
        <v>1100</v>
      </c>
      <c r="L7" s="27" t="s">
        <v>30</v>
      </c>
    </row>
    <row r="8" spans="2:12" ht="16.5" customHeight="1" x14ac:dyDescent="0.35">
      <c r="B8" s="32" t="s">
        <v>27</v>
      </c>
      <c r="C8" s="29">
        <v>40</v>
      </c>
      <c r="D8" s="4"/>
      <c r="I8" s="29"/>
      <c r="J8" s="32"/>
      <c r="K8" s="17">
        <f>K7-K6</f>
        <v>-46.099999999999909</v>
      </c>
      <c r="L8" s="18" t="s">
        <v>31</v>
      </c>
    </row>
    <row r="9" spans="2:12" ht="16.5" customHeight="1" x14ac:dyDescent="0.35">
      <c r="B9" s="32" t="s">
        <v>15</v>
      </c>
      <c r="C9" s="29">
        <v>30</v>
      </c>
      <c r="D9" s="4"/>
      <c r="I9" s="29">
        <v>30</v>
      </c>
      <c r="J9" s="32" t="s">
        <v>15</v>
      </c>
      <c r="K9" s="17"/>
      <c r="L9" s="18"/>
    </row>
    <row r="10" spans="2:12" ht="16.5" customHeight="1" x14ac:dyDescent="0.35">
      <c r="B10" s="32" t="s">
        <v>6</v>
      </c>
      <c r="C10" s="29">
        <v>26</v>
      </c>
      <c r="D10" s="4"/>
      <c r="I10" s="29">
        <v>49</v>
      </c>
      <c r="J10" s="32" t="s">
        <v>3</v>
      </c>
      <c r="K10" s="19">
        <f>MAX(MIN((K6/K7)*3,1),0)</f>
        <v>1</v>
      </c>
      <c r="L10" s="18" t="s">
        <v>32</v>
      </c>
    </row>
    <row r="11" spans="2:12" ht="16.5" customHeight="1" x14ac:dyDescent="0.35">
      <c r="B11" s="32" t="s">
        <v>14</v>
      </c>
      <c r="C11" s="29">
        <v>100</v>
      </c>
      <c r="D11" s="4"/>
      <c r="I11" s="29">
        <v>20</v>
      </c>
      <c r="J11" s="32" t="s">
        <v>14</v>
      </c>
      <c r="K11" s="19">
        <f>MAX(MIN((K6/K7)*3-2.5,1),0)</f>
        <v>0.62572727272727269</v>
      </c>
      <c r="L11" s="18" t="s">
        <v>33</v>
      </c>
    </row>
    <row r="12" spans="2:12" ht="16.5" customHeight="1" x14ac:dyDescent="0.35">
      <c r="B12" s="32" t="s">
        <v>19</v>
      </c>
      <c r="C12" s="29">
        <v>15</v>
      </c>
      <c r="D12" s="4"/>
      <c r="I12" s="29">
        <v>25</v>
      </c>
      <c r="J12" s="32" t="s">
        <v>13</v>
      </c>
      <c r="K12" s="19">
        <f>MAX(MIN((K6/K7)*3-3,1),0)</f>
        <v>0.12572727272727269</v>
      </c>
      <c r="L12" s="18" t="s">
        <v>34</v>
      </c>
    </row>
    <row r="13" spans="2:12" ht="16.5" customHeight="1" x14ac:dyDescent="0.35">
      <c r="B13" s="32"/>
      <c r="C13" s="29"/>
      <c r="D13" s="5"/>
      <c r="I13" s="29">
        <v>10</v>
      </c>
      <c r="J13" s="32" t="s">
        <v>29</v>
      </c>
      <c r="K13" s="15"/>
      <c r="L13" s="16"/>
    </row>
    <row r="14" spans="2:12" ht="16.5" customHeight="1" x14ac:dyDescent="0.35">
      <c r="B14" s="32" t="s">
        <v>21</v>
      </c>
      <c r="C14" s="29">
        <v>75</v>
      </c>
      <c r="I14" s="29">
        <v>75</v>
      </c>
      <c r="J14" s="32" t="s">
        <v>22</v>
      </c>
      <c r="K14" s="4"/>
    </row>
    <row r="15" spans="2:12" x14ac:dyDescent="0.35">
      <c r="B15" s="32"/>
      <c r="C15" s="29"/>
      <c r="F15" s="20" t="s">
        <v>1</v>
      </c>
      <c r="I15" s="29"/>
      <c r="J15" s="32"/>
    </row>
    <row r="16" spans="2:12" s="1" customFormat="1" ht="35" x14ac:dyDescent="0.7">
      <c r="B16" s="8"/>
      <c r="C16" s="9"/>
      <c r="D16" s="2"/>
      <c r="F16" s="7">
        <f>SUM(F7,F29)</f>
        <v>3546.1</v>
      </c>
      <c r="G16" s="14"/>
      <c r="H16" s="2"/>
      <c r="I16" s="9"/>
      <c r="J16" s="8"/>
    </row>
    <row r="17" spans="2:10" x14ac:dyDescent="0.35">
      <c r="B17" s="32"/>
      <c r="C17" s="29"/>
      <c r="I17" s="29"/>
      <c r="J17" s="32"/>
    </row>
    <row r="18" spans="2:10" ht="16.5" customHeight="1" x14ac:dyDescent="0.35">
      <c r="B18" s="32" t="s">
        <v>26</v>
      </c>
      <c r="C18" s="29">
        <v>15</v>
      </c>
      <c r="I18" s="29">
        <v>15</v>
      </c>
      <c r="J18" s="32" t="s">
        <v>26</v>
      </c>
    </row>
    <row r="19" spans="2:10" ht="16.5" customHeight="1" x14ac:dyDescent="0.35">
      <c r="B19" s="32" t="s">
        <v>25</v>
      </c>
      <c r="C19" s="29">
        <v>15</v>
      </c>
      <c r="I19" s="29">
        <v>15</v>
      </c>
      <c r="J19" s="32" t="s">
        <v>25</v>
      </c>
    </row>
    <row r="20" spans="2:10" ht="16.5" customHeight="1" x14ac:dyDescent="0.35">
      <c r="B20" s="32" t="s">
        <v>24</v>
      </c>
      <c r="C20" s="29">
        <v>10</v>
      </c>
      <c r="I20" s="29">
        <v>10</v>
      </c>
      <c r="J20" s="32" t="s">
        <v>24</v>
      </c>
    </row>
    <row r="21" spans="2:10" ht="16.5" customHeight="1" x14ac:dyDescent="0.35">
      <c r="B21" s="32" t="s">
        <v>23</v>
      </c>
      <c r="C21" s="29">
        <v>20</v>
      </c>
      <c r="I21" s="29">
        <v>20</v>
      </c>
      <c r="J21" s="32" t="s">
        <v>23</v>
      </c>
    </row>
    <row r="22" spans="2:10" ht="16.5" customHeight="1" x14ac:dyDescent="0.35">
      <c r="B22" s="32" t="s">
        <v>20</v>
      </c>
      <c r="C22" s="29">
        <v>10</v>
      </c>
      <c r="I22" s="29"/>
      <c r="J22" s="32"/>
    </row>
    <row r="23" spans="2:10" ht="16.5" customHeight="1" x14ac:dyDescent="0.35">
      <c r="B23" s="32" t="s">
        <v>17</v>
      </c>
      <c r="C23" s="29">
        <v>40</v>
      </c>
      <c r="I23" s="29">
        <v>50</v>
      </c>
      <c r="J23" s="32" t="s">
        <v>18</v>
      </c>
    </row>
    <row r="24" spans="2:10" ht="16.5" customHeight="1" x14ac:dyDescent="0.35">
      <c r="B24" s="32" t="s">
        <v>16</v>
      </c>
      <c r="C24" s="29">
        <v>20</v>
      </c>
      <c r="I24" s="29"/>
      <c r="J24" s="32"/>
    </row>
    <row r="25" spans="2:10" ht="16.5" customHeight="1" x14ac:dyDescent="0.35">
      <c r="B25" s="32" t="s">
        <v>15</v>
      </c>
      <c r="C25" s="29">
        <v>30</v>
      </c>
      <c r="I25" s="29">
        <v>30</v>
      </c>
      <c r="J25" s="32" t="s">
        <v>15</v>
      </c>
    </row>
    <row r="26" spans="2:10" ht="16.5" customHeight="1" x14ac:dyDescent="0.35">
      <c r="B26" s="32" t="s">
        <v>14</v>
      </c>
      <c r="C26" s="29">
        <v>80</v>
      </c>
      <c r="I26" s="29">
        <v>80</v>
      </c>
      <c r="J26" s="32" t="s">
        <v>14</v>
      </c>
    </row>
    <row r="27" spans="2:10" ht="16.5" customHeight="1" x14ac:dyDescent="0.35">
      <c r="B27" s="32" t="s">
        <v>7</v>
      </c>
      <c r="C27" s="29">
        <v>10</v>
      </c>
      <c r="I27" s="29">
        <v>10</v>
      </c>
      <c r="J27" s="32" t="s">
        <v>7</v>
      </c>
    </row>
    <row r="28" spans="2:10" x14ac:dyDescent="0.35">
      <c r="B28" s="32"/>
      <c r="C28" s="29"/>
      <c r="F28" s="20" t="s">
        <v>2</v>
      </c>
      <c r="I28" s="29"/>
      <c r="J28" s="32"/>
    </row>
    <row r="29" spans="2:10" s="21" customFormat="1" ht="29.5" x14ac:dyDescent="0.55000000000000004">
      <c r="C29" s="22"/>
      <c r="D29" s="25">
        <f>(SUM(C17:C28)*1.41)+SUM(I30:I35)/2</f>
        <v>882.5</v>
      </c>
      <c r="F29" s="23">
        <f>SUM(D29,H29)</f>
        <v>1739.1</v>
      </c>
      <c r="G29" s="24"/>
      <c r="H29" s="25">
        <f>(SUM(I17:I28)*1.42)+SUM(I30:I37)/2</f>
        <v>856.59999999999991</v>
      </c>
      <c r="I29" s="22"/>
    </row>
    <row r="30" spans="2:10" ht="16.5" customHeight="1" x14ac:dyDescent="0.35">
      <c r="F30" s="10"/>
      <c r="G30" s="12"/>
      <c r="H30" s="30" t="s">
        <v>5</v>
      </c>
      <c r="I30" s="31">
        <v>925</v>
      </c>
    </row>
    <row r="31" spans="2:10" ht="16.5" customHeight="1" x14ac:dyDescent="0.35">
      <c r="F31" s="10"/>
      <c r="G31" s="12"/>
      <c r="H31" s="30" t="s">
        <v>8</v>
      </c>
      <c r="I31" s="31">
        <v>30</v>
      </c>
    </row>
    <row r="32" spans="2:10" ht="16.5" customHeight="1" x14ac:dyDescent="0.35">
      <c r="F32" s="10"/>
      <c r="G32" s="12"/>
      <c r="H32" s="30" t="s">
        <v>28</v>
      </c>
      <c r="I32" s="31">
        <v>30</v>
      </c>
    </row>
    <row r="33" spans="6:9" ht="16.5" customHeight="1" x14ac:dyDescent="0.35">
      <c r="F33" s="10"/>
      <c r="G33" s="12"/>
      <c r="H33" s="30" t="s">
        <v>12</v>
      </c>
      <c r="I33" s="31">
        <v>20</v>
      </c>
    </row>
    <row r="34" spans="6:9" ht="16.5" customHeight="1" x14ac:dyDescent="0.35">
      <c r="F34" s="10"/>
      <c r="G34" s="12"/>
      <c r="H34" s="30" t="s">
        <v>9</v>
      </c>
      <c r="I34" s="31">
        <v>20</v>
      </c>
    </row>
    <row r="35" spans="6:9" ht="16.5" customHeight="1" x14ac:dyDescent="0.35">
      <c r="F35" s="10"/>
      <c r="G35" s="12"/>
      <c r="H35" s="30" t="s">
        <v>10</v>
      </c>
      <c r="I35" s="31">
        <v>35</v>
      </c>
    </row>
    <row r="36" spans="6:9" x14ac:dyDescent="0.35">
      <c r="F36" s="10"/>
      <c r="G36" s="12"/>
      <c r="H36" s="28"/>
      <c r="I36" s="29"/>
    </row>
    <row r="37" spans="6:9" x14ac:dyDescent="0.35">
      <c r="F37" s="11"/>
      <c r="G37" s="12"/>
      <c r="H37" s="28"/>
      <c r="I37" s="29"/>
    </row>
    <row r="38" spans="6:9" x14ac:dyDescent="0.35">
      <c r="G38" s="12"/>
    </row>
  </sheetData>
  <sheetProtection sheet="1" objects="1" scenarios="1" selectLockedCells="1"/>
  <pageMargins left="0.25" right="0.25" top="0.75" bottom="0.75" header="0.3" footer="0.3"/>
  <pageSetup paperSize="8" orientation="landscape" horizontalDpi="200" verticalDpi="20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Roth</dc:creator>
  <cp:lastModifiedBy>Matthias Roth</cp:lastModifiedBy>
  <dcterms:created xsi:type="dcterms:W3CDTF">2026-02-08T14:08:54Z</dcterms:created>
  <dcterms:modified xsi:type="dcterms:W3CDTF">2026-02-12T16:22:58Z</dcterms:modified>
</cp:coreProperties>
</file>